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24030" windowHeight="5055"/>
  </bookViews>
  <sheets>
    <sheet name="Sheet5" sheetId="7" r:id="rId1"/>
  </sheets>
  <externalReferences>
    <externalReference r:id="rId2"/>
  </externalReferences>
  <definedNames>
    <definedName name="Avrg.">[1]Sheet4!$B$34</definedName>
  </definedNames>
  <calcPr calcId="145621"/>
</workbook>
</file>

<file path=xl/calcChain.xml><?xml version="1.0" encoding="utf-8"?>
<calcChain xmlns="http://schemas.openxmlformats.org/spreadsheetml/2006/main">
  <c r="D39" i="7" l="1"/>
  <c r="D4" i="7"/>
  <c r="G4" i="7"/>
  <c r="B4" i="7"/>
  <c r="D33" i="7" l="1"/>
  <c r="D32" i="7"/>
  <c r="D31" i="7"/>
  <c r="D30" i="7"/>
  <c r="D29" i="7"/>
  <c r="D28" i="7"/>
  <c r="D27" i="7"/>
  <c r="D26" i="7"/>
  <c r="D25" i="7"/>
  <c r="D24" i="7"/>
  <c r="D23" i="7"/>
  <c r="D22" i="7"/>
  <c r="D21" i="7"/>
  <c r="D20" i="7"/>
  <c r="D19" i="7"/>
  <c r="D18" i="7"/>
  <c r="D17" i="7"/>
  <c r="D16" i="7"/>
  <c r="D15" i="7"/>
  <c r="D14" i="7"/>
  <c r="D13" i="7"/>
  <c r="D12" i="7"/>
  <c r="D11" i="7"/>
  <c r="D10" i="7"/>
  <c r="D9" i="7"/>
  <c r="D8" i="7"/>
  <c r="D7" i="7"/>
  <c r="D6" i="7"/>
  <c r="D5" i="7"/>
  <c r="B7" i="7" l="1"/>
  <c r="B8" i="7"/>
  <c r="B6" i="7"/>
  <c r="B5" i="7"/>
  <c r="G6" i="7"/>
  <c r="G5" i="7"/>
  <c r="I39" i="7"/>
  <c r="F39" i="7"/>
  <c r="E39" i="7"/>
  <c r="I38" i="7"/>
  <c r="F38" i="7"/>
  <c r="E38" i="7"/>
  <c r="H6" i="7"/>
  <c r="H7" i="7"/>
  <c r="H39" i="7" s="1"/>
  <c r="G7" i="7"/>
  <c r="J11" i="7"/>
  <c r="J12" i="7"/>
  <c r="J13" i="7"/>
  <c r="J14" i="7"/>
  <c r="J15" i="7"/>
  <c r="J16" i="7"/>
  <c r="J17" i="7"/>
  <c r="J18" i="7"/>
  <c r="J19" i="7"/>
  <c r="J20" i="7"/>
  <c r="J21" i="7"/>
  <c r="J22" i="7"/>
  <c r="J23" i="7"/>
  <c r="J24" i="7"/>
  <c r="J25" i="7"/>
  <c r="J26" i="7"/>
  <c r="J27" i="7"/>
  <c r="J28" i="7"/>
  <c r="J29" i="7"/>
  <c r="J30" i="7"/>
  <c r="J31" i="7"/>
  <c r="J32" i="7"/>
  <c r="H8" i="7"/>
  <c r="G8" i="7"/>
  <c r="B9" i="7"/>
  <c r="J9" i="7" s="1"/>
  <c r="H9" i="7"/>
  <c r="G9" i="7"/>
  <c r="H10" i="7"/>
  <c r="G10" i="7"/>
  <c r="C10" i="7"/>
  <c r="C39" i="7" s="1"/>
  <c r="B10" i="7"/>
  <c r="J10" i="7" s="1"/>
  <c r="J6" i="7" l="1"/>
  <c r="C38" i="7"/>
  <c r="J8" i="7"/>
  <c r="H38" i="7"/>
  <c r="G38" i="7"/>
  <c r="J7" i="7"/>
  <c r="B38" i="7"/>
  <c r="B39" i="7"/>
  <c r="J5" i="7"/>
  <c r="G39" i="7"/>
  <c r="J39" i="7" l="1"/>
</calcChain>
</file>

<file path=xl/comments1.xml><?xml version="1.0" encoding="utf-8"?>
<comments xmlns="http://schemas.openxmlformats.org/spreadsheetml/2006/main">
  <authors>
    <author>Heather Smith</author>
  </authors>
  <commentList>
    <comment ref="B2" authorId="0">
      <text>
        <r>
          <rPr>
            <b/>
            <sz val="9"/>
            <color indexed="81"/>
            <rFont val="Tahoma"/>
            <family val="2"/>
          </rPr>
          <t>Heather Smith:</t>
        </r>
        <r>
          <rPr>
            <sz val="9"/>
            <color indexed="81"/>
            <rFont val="Tahoma"/>
            <family val="2"/>
          </rPr>
          <t xml:space="preserve">
used to include memberships</t>
        </r>
      </text>
    </comment>
    <comment ref="A4" authorId="0">
      <text>
        <r>
          <rPr>
            <b/>
            <sz val="9"/>
            <color indexed="81"/>
            <rFont val="Tahoma"/>
            <family val="2"/>
          </rPr>
          <t xml:space="preserve">Heather Smith:
</t>
        </r>
        <r>
          <rPr>
            <sz val="9"/>
            <color indexed="81"/>
            <rFont val="Tahoma"/>
            <family val="2"/>
          </rPr>
          <t>July 1, 2017 to June 30, 2018</t>
        </r>
      </text>
    </comment>
    <comment ref="B5" authorId="0">
      <text>
        <r>
          <rPr>
            <b/>
            <sz val="9"/>
            <color indexed="81"/>
            <rFont val="Tahoma"/>
            <family val="2"/>
          </rPr>
          <t>Heather Smith:</t>
        </r>
        <r>
          <rPr>
            <sz val="9"/>
            <color indexed="81"/>
            <rFont val="Tahoma"/>
            <family val="2"/>
          </rPr>
          <t xml:space="preserve">
SSJT received 2x this year, then none in 2017-2018. </t>
        </r>
      </text>
    </comment>
  </commentList>
</comments>
</file>

<file path=xl/sharedStrings.xml><?xml version="1.0" encoding="utf-8"?>
<sst xmlns="http://schemas.openxmlformats.org/spreadsheetml/2006/main" count="12" uniqueCount="12">
  <si>
    <t>Fund Raising events</t>
  </si>
  <si>
    <t>Trips in &amp; out</t>
  </si>
  <si>
    <t>Trip Participants</t>
  </si>
  <si>
    <t>to Dev. Projects</t>
  </si>
  <si>
    <t>Total</t>
  </si>
  <si>
    <t>Avrg.</t>
  </si>
  <si>
    <t>Year</t>
  </si>
  <si>
    <t>to           Admin &amp; PR.</t>
  </si>
  <si>
    <t xml:space="preserve">received from CIDA </t>
  </si>
  <si>
    <t>% admin +pr</t>
  </si>
  <si>
    <t>Donations</t>
  </si>
  <si>
    <t>% of funds from Fundraising Events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</si>
</sst>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"/>
    <numFmt numFmtId="165" formatCode="&quot;$&quot;#,##0.00"/>
    <numFmt numFmtId="166" formatCode="_-* #,##0_-;\-* #,##0_-;_-* &quot;-&quot;??_-;_-@_-"/>
  </numFmts>
  <fonts count="6" x14ac:knownFonts="1">
    <font>
      <sz val="12"/>
      <name val="Helv"/>
    </font>
    <font>
      <sz val="10"/>
      <name val="Helv"/>
    </font>
    <font>
      <b/>
      <sz val="10"/>
      <name val="Helv"/>
    </font>
    <font>
      <sz val="12"/>
      <name val="Helv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56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165" fontId="1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center"/>
    </xf>
    <xf numFmtId="0" fontId="1" fillId="0" borderId="1" xfId="1" applyNumberFormat="1" applyFont="1" applyBorder="1" applyAlignment="1">
      <alignment horizontal="center"/>
    </xf>
    <xf numFmtId="166" fontId="2" fillId="0" borderId="0" xfId="1" applyNumberFormat="1" applyFont="1" applyAlignment="1">
      <alignment horizontal="center" wrapText="1"/>
    </xf>
    <xf numFmtId="166" fontId="1" fillId="0" borderId="0" xfId="1" applyNumberFormat="1" applyFont="1" applyAlignment="1">
      <alignment horizontal="center"/>
    </xf>
    <xf numFmtId="1" fontId="1" fillId="0" borderId="1" xfId="1" applyNumberFormat="1" applyFont="1" applyBorder="1" applyAlignment="1">
      <alignment horizontal="center"/>
    </xf>
    <xf numFmtId="164" fontId="1" fillId="0" borderId="1" xfId="1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 wrapText="1"/>
    </xf>
    <xf numFmtId="1" fontId="1" fillId="0" borderId="1" xfId="1" applyNumberFormat="1" applyFont="1" applyBorder="1" applyAlignment="1">
      <alignment horizontal="center" wrapText="1"/>
    </xf>
    <xf numFmtId="164" fontId="1" fillId="0" borderId="1" xfId="1" applyNumberFormat="1" applyFont="1" applyBorder="1" applyAlignment="1">
      <alignment horizontal="center" wrapText="1"/>
    </xf>
    <xf numFmtId="164" fontId="2" fillId="0" borderId="0" xfId="0" applyNumberFormat="1" applyFont="1" applyAlignment="1">
      <alignment horizontal="center" wrapText="1"/>
    </xf>
    <xf numFmtId="10" fontId="1" fillId="0" borderId="1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1" fillId="0" borderId="1" xfId="0" applyNumberFormat="1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164" fontId="1" fillId="0" borderId="0" xfId="0" applyNumberFormat="1" applyFont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0" fontId="1" fillId="0" borderId="4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9" fontId="2" fillId="2" borderId="1" xfId="2" applyFont="1" applyFill="1" applyBorder="1" applyAlignment="1">
      <alignment horizontal="center" wrapText="1"/>
    </xf>
    <xf numFmtId="164" fontId="1" fillId="2" borderId="1" xfId="0" applyNumberFormat="1" applyFont="1" applyFill="1" applyBorder="1" applyAlignment="1">
      <alignment horizontal="center"/>
    </xf>
    <xf numFmtId="164" fontId="1" fillId="2" borderId="4" xfId="0" applyNumberFormat="1" applyFont="1" applyFill="1" applyBorder="1" applyAlignment="1">
      <alignment horizontal="center"/>
    </xf>
    <xf numFmtId="164" fontId="1" fillId="2" borderId="3" xfId="0" applyNumberFormat="1" applyFont="1" applyFill="1" applyBorder="1" applyAlignment="1">
      <alignment horizontal="center"/>
    </xf>
    <xf numFmtId="164" fontId="1" fillId="2" borderId="2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9" fontId="1" fillId="2" borderId="1" xfId="2" applyFont="1" applyFill="1" applyBorder="1" applyAlignment="1">
      <alignment horizontal="center" wrapText="1"/>
    </xf>
    <xf numFmtId="1" fontId="1" fillId="0" borderId="1" xfId="0" applyNumberFormat="1" applyFont="1" applyBorder="1" applyAlignment="1">
      <alignment horizontal="center" wrapText="1"/>
    </xf>
    <xf numFmtId="10" fontId="2" fillId="0" borderId="1" xfId="0" applyNumberFormat="1" applyFont="1" applyBorder="1" applyAlignment="1">
      <alignment horizontal="center" wrapText="1"/>
    </xf>
    <xf numFmtId="164" fontId="2" fillId="0" borderId="1" xfId="3" applyNumberFormat="1" applyFont="1" applyBorder="1" applyAlignment="1">
      <alignment horizontal="center" wrapText="1"/>
    </xf>
    <xf numFmtId="0" fontId="1" fillId="0" borderId="5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9" fontId="1" fillId="2" borderId="4" xfId="0" applyNumberFormat="1" applyFont="1" applyFill="1" applyBorder="1" applyAlignment="1">
      <alignment horizontal="center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Sheet4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4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67"/>
  <sheetViews>
    <sheetView tabSelected="1" workbookViewId="0">
      <selection activeCell="A5" sqref="A5"/>
    </sheetView>
  </sheetViews>
  <sheetFormatPr defaultRowHeight="12.75" x14ac:dyDescent="0.2"/>
  <cols>
    <col min="1" max="1" width="6.5546875" style="4" customWidth="1"/>
    <col min="2" max="2" width="11.21875" style="1" customWidth="1"/>
    <col min="3" max="3" width="10.77734375" style="1" customWidth="1"/>
    <col min="4" max="4" width="10.77734375" style="47" customWidth="1"/>
    <col min="5" max="5" width="10.77734375" style="1" customWidth="1"/>
    <col min="6" max="6" width="10" style="1" customWidth="1"/>
    <col min="7" max="9" width="10.77734375" style="1" customWidth="1"/>
    <col min="10" max="16384" width="8.88671875" style="1"/>
  </cols>
  <sheetData>
    <row r="1" spans="1:12" x14ac:dyDescent="0.2">
      <c r="D1" s="48"/>
    </row>
    <row r="2" spans="1:12" s="3" customFormat="1" ht="51" x14ac:dyDescent="0.2">
      <c r="A2" s="6" t="s">
        <v>6</v>
      </c>
      <c r="B2" s="6" t="s">
        <v>10</v>
      </c>
      <c r="C2" s="6" t="s">
        <v>0</v>
      </c>
      <c r="D2" s="41" t="s">
        <v>11</v>
      </c>
      <c r="E2" s="6" t="s">
        <v>1</v>
      </c>
      <c r="F2" s="6" t="s">
        <v>2</v>
      </c>
      <c r="G2" s="6" t="s">
        <v>3</v>
      </c>
      <c r="H2" s="6" t="s">
        <v>7</v>
      </c>
      <c r="I2" s="6" t="s">
        <v>8</v>
      </c>
      <c r="J2" s="6" t="s">
        <v>9</v>
      </c>
    </row>
    <row r="3" spans="1:12" s="3" customFormat="1" x14ac:dyDescent="0.2">
      <c r="A3" s="6"/>
      <c r="B3" s="6"/>
      <c r="C3" s="6"/>
      <c r="D3" s="41"/>
      <c r="E3" s="6"/>
      <c r="F3" s="6"/>
      <c r="G3" s="6"/>
      <c r="H3" s="6"/>
      <c r="I3" s="6"/>
      <c r="J3" s="6"/>
    </row>
    <row r="4" spans="1:12" s="3" customFormat="1" x14ac:dyDescent="0.2">
      <c r="A4" s="6">
        <v>2018</v>
      </c>
      <c r="B4" s="25">
        <f>278900+17771+0</f>
        <v>296671</v>
      </c>
      <c r="C4" s="25">
        <v>69177</v>
      </c>
      <c r="D4" s="42">
        <f t="shared" ref="D4:D12" si="0">C4/(B4+C4)</f>
        <v>0.18908672454133957</v>
      </c>
      <c r="E4" s="25">
        <v>240080</v>
      </c>
      <c r="F4" s="6">
        <v>138</v>
      </c>
      <c r="G4" s="25">
        <f>102815+17518+15990+78127+94834</f>
        <v>309284</v>
      </c>
      <c r="H4" s="52">
        <v>35444</v>
      </c>
      <c r="I4" s="6">
        <v>0</v>
      </c>
      <c r="J4" s="51">
        <v>5.8500000000000003E-2</v>
      </c>
    </row>
    <row r="5" spans="1:12" s="3" customFormat="1" ht="12.6" customHeight="1" x14ac:dyDescent="0.2">
      <c r="A5" s="6">
        <v>2017</v>
      </c>
      <c r="B5" s="32">
        <f>351718+5476+32607</f>
        <v>389801</v>
      </c>
      <c r="C5" s="32">
        <v>62151</v>
      </c>
      <c r="D5" s="49">
        <f t="shared" si="0"/>
        <v>0.1375168159450561</v>
      </c>
      <c r="E5" s="32">
        <v>252835</v>
      </c>
      <c r="F5" s="50">
        <v>152</v>
      </c>
      <c r="G5" s="32">
        <f>20656+40880+73273+79834+23903+135814</f>
        <v>374360</v>
      </c>
      <c r="H5" s="32">
        <v>24561</v>
      </c>
      <c r="I5" s="50">
        <v>0</v>
      </c>
      <c r="J5" s="29">
        <f t="shared" ref="J5:J31" si="1">H5/(B5+C5+E5)</f>
        <v>3.4848826666780179E-2</v>
      </c>
      <c r="L5" s="28"/>
    </row>
    <row r="6" spans="1:12" s="33" customFormat="1" ht="12.6" customHeight="1" x14ac:dyDescent="0.2">
      <c r="A6" s="6">
        <v>2016</v>
      </c>
      <c r="B6" s="32">
        <f>243946+4253+17317</f>
        <v>265516</v>
      </c>
      <c r="C6" s="32">
        <v>80571</v>
      </c>
      <c r="D6" s="49">
        <f t="shared" si="0"/>
        <v>0.23280562401939398</v>
      </c>
      <c r="E6" s="32">
        <v>375286</v>
      </c>
      <c r="F6" s="31">
        <v>179</v>
      </c>
      <c r="G6" s="32">
        <f>9750+28564+69531+79508+25305+128889</f>
        <v>341547</v>
      </c>
      <c r="H6" s="32">
        <f>39207+3398</f>
        <v>42605</v>
      </c>
      <c r="I6" s="50">
        <v>0</v>
      </c>
      <c r="J6" s="29">
        <f t="shared" si="1"/>
        <v>5.9060985093703257E-2</v>
      </c>
      <c r="L6" s="34"/>
    </row>
    <row r="7" spans="1:12" s="21" customFormat="1" ht="12.75" customHeight="1" x14ac:dyDescent="0.2">
      <c r="A7" s="19">
        <v>2015</v>
      </c>
      <c r="B7" s="27">
        <f>282927+3114+17576</f>
        <v>303617</v>
      </c>
      <c r="C7" s="27">
        <v>85034</v>
      </c>
      <c r="D7" s="49">
        <f t="shared" si="0"/>
        <v>0.21879269576046376</v>
      </c>
      <c r="E7" s="27">
        <v>350000</v>
      </c>
      <c r="F7" s="26">
        <v>178</v>
      </c>
      <c r="G7" s="27">
        <f>124780+11265+27429+57532+85073</f>
        <v>306079</v>
      </c>
      <c r="H7" s="27">
        <f>36951+2436</f>
        <v>39387</v>
      </c>
      <c r="I7" s="20">
        <v>0</v>
      </c>
      <c r="J7" s="29">
        <f t="shared" si="1"/>
        <v>5.3322881848125843E-2</v>
      </c>
    </row>
    <row r="8" spans="1:12" s="21" customFormat="1" ht="12.75" customHeight="1" x14ac:dyDescent="0.2">
      <c r="A8" s="19">
        <v>2014</v>
      </c>
      <c r="B8" s="27">
        <f>266935+2249+32500</f>
        <v>301684</v>
      </c>
      <c r="C8" s="27">
        <v>78589</v>
      </c>
      <c r="D8" s="49">
        <f t="shared" si="0"/>
        <v>0.20666468563374207</v>
      </c>
      <c r="E8" s="27">
        <v>335000</v>
      </c>
      <c r="F8" s="26">
        <v>234</v>
      </c>
      <c r="G8" s="27">
        <f>145298+7823+2937+70687+57821</f>
        <v>284566</v>
      </c>
      <c r="H8" s="27">
        <f>27932+4745</f>
        <v>32677</v>
      </c>
      <c r="I8" s="20">
        <v>0</v>
      </c>
      <c r="J8" s="29">
        <f t="shared" si="1"/>
        <v>4.5684654670314691E-2</v>
      </c>
    </row>
    <row r="9" spans="1:12" s="22" customFormat="1" x14ac:dyDescent="0.2">
      <c r="A9" s="19">
        <v>2013</v>
      </c>
      <c r="B9" s="24">
        <f>320293+5388+5543+36519+1455</f>
        <v>369198</v>
      </c>
      <c r="C9" s="24">
        <v>71900</v>
      </c>
      <c r="D9" s="49">
        <f t="shared" si="0"/>
        <v>0.16300232601372031</v>
      </c>
      <c r="E9" s="24">
        <v>351937</v>
      </c>
      <c r="F9" s="23">
        <v>220</v>
      </c>
      <c r="G9" s="24">
        <f>155480+15418+129558+56355</f>
        <v>356811</v>
      </c>
      <c r="H9" s="24">
        <f>34598+26473+2882</f>
        <v>63953</v>
      </c>
      <c r="I9" s="20">
        <v>0</v>
      </c>
      <c r="J9" s="29">
        <f t="shared" si="1"/>
        <v>8.0643351176177602E-2</v>
      </c>
    </row>
    <row r="10" spans="1:12" x14ac:dyDescent="0.2">
      <c r="A10" s="18">
        <v>2012</v>
      </c>
      <c r="B10" s="8">
        <f>282901-143+9237+21125+750</f>
        <v>313870</v>
      </c>
      <c r="C10" s="8">
        <f>676+34660+784</f>
        <v>36120</v>
      </c>
      <c r="D10" s="49">
        <f t="shared" si="0"/>
        <v>0.10320294865567588</v>
      </c>
      <c r="E10" s="8">
        <v>334896</v>
      </c>
      <c r="F10" s="9">
        <v>242</v>
      </c>
      <c r="G10" s="8">
        <f>125698+152197+219451+12295+60126+5066+5000</f>
        <v>579833</v>
      </c>
      <c r="H10" s="8">
        <f>18020+19258+49385</f>
        <v>86663</v>
      </c>
      <c r="I10" s="8">
        <v>250700</v>
      </c>
      <c r="J10" s="29">
        <f t="shared" si="1"/>
        <v>0.12653638707755743</v>
      </c>
      <c r="K10" s="5"/>
    </row>
    <row r="11" spans="1:12" x14ac:dyDescent="0.2">
      <c r="A11" s="7">
        <v>2011</v>
      </c>
      <c r="B11" s="8">
        <v>378319</v>
      </c>
      <c r="C11" s="8">
        <v>29551</v>
      </c>
      <c r="D11" s="49">
        <f t="shared" si="0"/>
        <v>7.245200676686199E-2</v>
      </c>
      <c r="E11" s="8">
        <v>431612</v>
      </c>
      <c r="F11" s="9">
        <v>243</v>
      </c>
      <c r="G11" s="8">
        <v>754034</v>
      </c>
      <c r="H11" s="8">
        <v>72427</v>
      </c>
      <c r="I11" s="8">
        <v>440000</v>
      </c>
      <c r="J11" s="29">
        <f t="shared" si="1"/>
        <v>8.6275822471476457E-2</v>
      </c>
      <c r="K11" s="5"/>
    </row>
    <row r="12" spans="1:12" x14ac:dyDescent="0.2">
      <c r="A12" s="7">
        <v>2010</v>
      </c>
      <c r="B12" s="8">
        <v>624668</v>
      </c>
      <c r="C12" s="8">
        <v>58279</v>
      </c>
      <c r="D12" s="49">
        <f t="shared" si="0"/>
        <v>8.5334586724884948E-2</v>
      </c>
      <c r="E12" s="8">
        <v>296050</v>
      </c>
      <c r="F12" s="9">
        <v>185</v>
      </c>
      <c r="G12" s="8">
        <v>810089</v>
      </c>
      <c r="H12" s="8">
        <v>113962</v>
      </c>
      <c r="I12" s="8">
        <v>154220</v>
      </c>
      <c r="J12" s="29">
        <f t="shared" si="1"/>
        <v>0.11640689399456791</v>
      </c>
      <c r="K12" s="5"/>
    </row>
    <row r="13" spans="1:12" x14ac:dyDescent="0.2">
      <c r="A13" s="7">
        <v>2009</v>
      </c>
      <c r="B13" s="8">
        <v>248785</v>
      </c>
      <c r="C13" s="8">
        <v>26207</v>
      </c>
      <c r="D13" s="49">
        <f t="shared" ref="D13:D33" si="2">C13/(B13+C13)</f>
        <v>9.5300954209577002E-2</v>
      </c>
      <c r="E13" s="8">
        <v>483785</v>
      </c>
      <c r="F13" s="9">
        <v>185</v>
      </c>
      <c r="G13" s="8">
        <v>834979</v>
      </c>
      <c r="H13" s="8">
        <v>57165</v>
      </c>
      <c r="I13" s="8">
        <v>495324</v>
      </c>
      <c r="J13" s="29">
        <f t="shared" si="1"/>
        <v>7.5338340513747784E-2</v>
      </c>
      <c r="K13" s="5"/>
    </row>
    <row r="14" spans="1:12" x14ac:dyDescent="0.2">
      <c r="A14" s="7">
        <v>2008</v>
      </c>
      <c r="B14" s="8">
        <v>173567</v>
      </c>
      <c r="C14" s="8">
        <v>29455</v>
      </c>
      <c r="D14" s="49">
        <f t="shared" si="2"/>
        <v>0.14508279890849268</v>
      </c>
      <c r="E14" s="8">
        <v>454816</v>
      </c>
      <c r="F14" s="9">
        <v>185</v>
      </c>
      <c r="G14" s="8">
        <v>705375</v>
      </c>
      <c r="H14" s="8">
        <v>36001</v>
      </c>
      <c r="I14" s="8">
        <v>35525</v>
      </c>
      <c r="J14" s="29">
        <f t="shared" si="1"/>
        <v>5.4726239590902316E-2</v>
      </c>
      <c r="K14" s="5"/>
    </row>
    <row r="15" spans="1:12" x14ac:dyDescent="0.2">
      <c r="A15" s="7">
        <v>2007</v>
      </c>
      <c r="B15" s="8">
        <v>230233</v>
      </c>
      <c r="C15" s="8">
        <v>27787</v>
      </c>
      <c r="D15" s="49">
        <f t="shared" si="2"/>
        <v>0.10769320207735834</v>
      </c>
      <c r="E15" s="8">
        <v>479165</v>
      </c>
      <c r="F15" s="9">
        <v>185</v>
      </c>
      <c r="G15" s="8">
        <v>467726</v>
      </c>
      <c r="H15" s="8">
        <v>24581</v>
      </c>
      <c r="I15" s="8">
        <v>190001</v>
      </c>
      <c r="J15" s="29">
        <f t="shared" si="1"/>
        <v>3.3344411511357391E-2</v>
      </c>
      <c r="K15" s="5"/>
    </row>
    <row r="16" spans="1:12" x14ac:dyDescent="0.2">
      <c r="A16" s="7">
        <v>2006</v>
      </c>
      <c r="B16" s="8">
        <v>281401</v>
      </c>
      <c r="C16" s="8">
        <v>52935</v>
      </c>
      <c r="D16" s="49">
        <f t="shared" si="2"/>
        <v>0.15832874712863707</v>
      </c>
      <c r="E16" s="8">
        <v>449696</v>
      </c>
      <c r="F16" s="9">
        <v>185</v>
      </c>
      <c r="G16" s="8">
        <v>428979</v>
      </c>
      <c r="H16" s="8">
        <v>27665</v>
      </c>
      <c r="I16" s="8">
        <v>304204</v>
      </c>
      <c r="J16" s="29">
        <f t="shared" si="1"/>
        <v>3.5285549569405328E-2</v>
      </c>
      <c r="K16" s="5"/>
    </row>
    <row r="17" spans="1:11" x14ac:dyDescent="0.2">
      <c r="A17" s="7">
        <v>2005</v>
      </c>
      <c r="B17" s="8">
        <v>112728</v>
      </c>
      <c r="C17" s="8">
        <v>49276</v>
      </c>
      <c r="D17" s="49">
        <f t="shared" si="2"/>
        <v>0.3041653292511296</v>
      </c>
      <c r="E17" s="8">
        <v>322428</v>
      </c>
      <c r="F17" s="9">
        <v>185</v>
      </c>
      <c r="G17" s="8">
        <v>504423</v>
      </c>
      <c r="H17" s="8">
        <v>27888</v>
      </c>
      <c r="I17" s="8">
        <v>325050</v>
      </c>
      <c r="J17" s="29">
        <f t="shared" si="1"/>
        <v>5.7568451299666416E-2</v>
      </c>
      <c r="K17" s="5"/>
    </row>
    <row r="18" spans="1:11" x14ac:dyDescent="0.2">
      <c r="A18" s="7">
        <v>2004</v>
      </c>
      <c r="B18" s="8">
        <v>188998</v>
      </c>
      <c r="C18" s="8">
        <v>60340</v>
      </c>
      <c r="D18" s="49">
        <f t="shared" si="2"/>
        <v>0.2420008181665049</v>
      </c>
      <c r="E18" s="8">
        <v>199550</v>
      </c>
      <c r="F18" s="9">
        <v>185</v>
      </c>
      <c r="G18" s="8">
        <v>434088</v>
      </c>
      <c r="H18" s="8">
        <v>38323</v>
      </c>
      <c r="I18" s="8">
        <v>291048</v>
      </c>
      <c r="J18" s="29">
        <f t="shared" si="1"/>
        <v>8.5373188857799723E-2</v>
      </c>
      <c r="K18" s="5"/>
    </row>
    <row r="19" spans="1:11" x14ac:dyDescent="0.2">
      <c r="A19" s="7">
        <v>2003</v>
      </c>
      <c r="B19" s="8">
        <v>160608</v>
      </c>
      <c r="C19" s="8">
        <v>30641</v>
      </c>
      <c r="D19" s="49">
        <f t="shared" si="2"/>
        <v>0.16021521681159118</v>
      </c>
      <c r="E19" s="8">
        <v>166888</v>
      </c>
      <c r="F19" s="9">
        <v>185</v>
      </c>
      <c r="G19" s="8">
        <v>349045</v>
      </c>
      <c r="H19" s="8">
        <v>34210</v>
      </c>
      <c r="I19" s="8">
        <v>183149</v>
      </c>
      <c r="J19" s="29">
        <f t="shared" si="1"/>
        <v>9.5522104669442137E-2</v>
      </c>
      <c r="K19" s="5"/>
    </row>
    <row r="20" spans="1:11" x14ac:dyDescent="0.2">
      <c r="A20" s="7">
        <v>2002</v>
      </c>
      <c r="B20" s="8">
        <v>163699</v>
      </c>
      <c r="C20" s="8">
        <v>26779</v>
      </c>
      <c r="D20" s="49">
        <f t="shared" si="2"/>
        <v>0.14058841441006312</v>
      </c>
      <c r="E20" s="8">
        <v>167467</v>
      </c>
      <c r="F20" s="9">
        <v>127</v>
      </c>
      <c r="G20" s="8">
        <v>372967</v>
      </c>
      <c r="H20" s="8">
        <v>39466</v>
      </c>
      <c r="I20" s="8">
        <v>229491</v>
      </c>
      <c r="J20" s="29">
        <f t="shared" si="1"/>
        <v>0.11025716241321991</v>
      </c>
      <c r="K20" s="5"/>
    </row>
    <row r="21" spans="1:11" x14ac:dyDescent="0.2">
      <c r="A21" s="7">
        <v>2001</v>
      </c>
      <c r="B21" s="8">
        <v>207629</v>
      </c>
      <c r="C21" s="8">
        <v>23934</v>
      </c>
      <c r="D21" s="49">
        <f t="shared" si="2"/>
        <v>0.1033584812772334</v>
      </c>
      <c r="E21" s="8">
        <v>183362</v>
      </c>
      <c r="F21" s="9">
        <v>121</v>
      </c>
      <c r="G21" s="8">
        <v>319182</v>
      </c>
      <c r="H21" s="8">
        <v>40048</v>
      </c>
      <c r="I21" s="8">
        <v>196789</v>
      </c>
      <c r="J21" s="29">
        <f t="shared" si="1"/>
        <v>9.6518647948424408E-2</v>
      </c>
      <c r="K21" s="5"/>
    </row>
    <row r="22" spans="1:11" x14ac:dyDescent="0.2">
      <c r="A22" s="7">
        <v>2000</v>
      </c>
      <c r="B22" s="8">
        <v>76276</v>
      </c>
      <c r="C22" s="8">
        <v>38283</v>
      </c>
      <c r="D22" s="49">
        <f t="shared" si="2"/>
        <v>0.33417714889271033</v>
      </c>
      <c r="E22" s="8">
        <v>118771</v>
      </c>
      <c r="F22" s="9">
        <v>114</v>
      </c>
      <c r="G22" s="8">
        <v>301504</v>
      </c>
      <c r="H22" s="8">
        <v>9397</v>
      </c>
      <c r="I22" s="8">
        <v>160010</v>
      </c>
      <c r="J22" s="29">
        <f t="shared" si="1"/>
        <v>4.027343247760682E-2</v>
      </c>
      <c r="K22" s="5"/>
    </row>
    <row r="23" spans="1:11" x14ac:dyDescent="0.2">
      <c r="A23" s="7">
        <v>1999</v>
      </c>
      <c r="B23" s="8">
        <v>103058</v>
      </c>
      <c r="C23" s="8">
        <v>65756</v>
      </c>
      <c r="D23" s="49">
        <f t="shared" si="2"/>
        <v>0.38951745708294333</v>
      </c>
      <c r="E23" s="8">
        <v>131939</v>
      </c>
      <c r="F23" s="9">
        <v>110</v>
      </c>
      <c r="G23" s="8">
        <v>266765</v>
      </c>
      <c r="H23" s="8">
        <v>10148</v>
      </c>
      <c r="I23" s="8">
        <v>185270</v>
      </c>
      <c r="J23" s="29">
        <f t="shared" si="1"/>
        <v>3.3741974311145694E-2</v>
      </c>
      <c r="K23" s="5"/>
    </row>
    <row r="24" spans="1:11" x14ac:dyDescent="0.2">
      <c r="A24" s="7">
        <v>1998</v>
      </c>
      <c r="B24" s="8">
        <v>74181</v>
      </c>
      <c r="C24" s="8">
        <v>23921</v>
      </c>
      <c r="D24" s="49">
        <f t="shared" si="2"/>
        <v>0.24383804611526777</v>
      </c>
      <c r="E24" s="8">
        <v>112475</v>
      </c>
      <c r="F24" s="9">
        <v>110</v>
      </c>
      <c r="G24" s="8">
        <v>202746</v>
      </c>
      <c r="H24" s="8">
        <v>4060</v>
      </c>
      <c r="I24" s="8">
        <v>114758</v>
      </c>
      <c r="J24" s="29">
        <f t="shared" si="1"/>
        <v>1.928035825375041E-2</v>
      </c>
      <c r="K24" s="5"/>
    </row>
    <row r="25" spans="1:11" x14ac:dyDescent="0.2">
      <c r="A25" s="7">
        <v>1997</v>
      </c>
      <c r="B25" s="8">
        <v>36815</v>
      </c>
      <c r="C25" s="8">
        <v>24687</v>
      </c>
      <c r="D25" s="49">
        <f t="shared" si="2"/>
        <v>0.40140158043640856</v>
      </c>
      <c r="E25" s="8">
        <v>54296</v>
      </c>
      <c r="F25" s="9">
        <v>59</v>
      </c>
      <c r="G25" s="8">
        <v>197392</v>
      </c>
      <c r="H25" s="8">
        <v>9827</v>
      </c>
      <c r="I25" s="8">
        <v>120645</v>
      </c>
      <c r="J25" s="29">
        <f t="shared" si="1"/>
        <v>8.4863296429990159E-2</v>
      </c>
      <c r="K25" s="5"/>
    </row>
    <row r="26" spans="1:11" x14ac:dyDescent="0.2">
      <c r="A26" s="7">
        <v>1996</v>
      </c>
      <c r="B26" s="8">
        <v>49697</v>
      </c>
      <c r="C26" s="8">
        <v>33561</v>
      </c>
      <c r="D26" s="49">
        <f t="shared" si="2"/>
        <v>0.40309639914482692</v>
      </c>
      <c r="E26" s="8">
        <v>92856</v>
      </c>
      <c r="F26" s="9">
        <v>90</v>
      </c>
      <c r="G26" s="8">
        <v>172527</v>
      </c>
      <c r="H26" s="8">
        <v>3931</v>
      </c>
      <c r="I26" s="8">
        <v>79412</v>
      </c>
      <c r="J26" s="29">
        <f t="shared" si="1"/>
        <v>2.2320769501572846E-2</v>
      </c>
      <c r="K26" s="5"/>
    </row>
    <row r="27" spans="1:11" x14ac:dyDescent="0.2">
      <c r="A27" s="7">
        <v>1995</v>
      </c>
      <c r="B27" s="8">
        <v>60521</v>
      </c>
      <c r="C27" s="8">
        <v>24226</v>
      </c>
      <c r="D27" s="49">
        <f t="shared" si="2"/>
        <v>0.28586262640565446</v>
      </c>
      <c r="E27" s="8">
        <v>69239</v>
      </c>
      <c r="F27" s="9">
        <v>73</v>
      </c>
      <c r="G27" s="8">
        <v>149394</v>
      </c>
      <c r="H27" s="8">
        <v>7576</v>
      </c>
      <c r="I27" s="8">
        <v>84272</v>
      </c>
      <c r="J27" s="29">
        <f t="shared" si="1"/>
        <v>4.9199277856428504E-2</v>
      </c>
      <c r="K27" s="5"/>
    </row>
    <row r="28" spans="1:11" x14ac:dyDescent="0.2">
      <c r="A28" s="7">
        <v>1994</v>
      </c>
      <c r="B28" s="8">
        <v>44976</v>
      </c>
      <c r="C28" s="8">
        <v>27374</v>
      </c>
      <c r="D28" s="49">
        <f t="shared" si="2"/>
        <v>0.3783552176917761</v>
      </c>
      <c r="E28" s="8">
        <v>76877</v>
      </c>
      <c r="F28" s="9">
        <v>55</v>
      </c>
      <c r="G28" s="8">
        <v>113739</v>
      </c>
      <c r="H28" s="8">
        <v>4126</v>
      </c>
      <c r="I28" s="8">
        <v>53487</v>
      </c>
      <c r="J28" s="29">
        <f t="shared" si="1"/>
        <v>2.7649151963116594E-2</v>
      </c>
      <c r="K28" s="5"/>
    </row>
    <row r="29" spans="1:11" x14ac:dyDescent="0.2">
      <c r="A29" s="7">
        <v>1993</v>
      </c>
      <c r="B29" s="8">
        <v>39392</v>
      </c>
      <c r="C29" s="8">
        <v>25257</v>
      </c>
      <c r="D29" s="49">
        <f t="shared" si="2"/>
        <v>0.39067889681201567</v>
      </c>
      <c r="E29" s="8">
        <v>89428</v>
      </c>
      <c r="F29" s="9">
        <v>106</v>
      </c>
      <c r="G29" s="8">
        <v>81222</v>
      </c>
      <c r="H29" s="8">
        <v>7806</v>
      </c>
      <c r="I29" s="8">
        <v>13398</v>
      </c>
      <c r="J29" s="29">
        <f t="shared" si="1"/>
        <v>5.0662980198212582E-2</v>
      </c>
      <c r="K29" s="5"/>
    </row>
    <row r="30" spans="1:11" x14ac:dyDescent="0.2">
      <c r="A30" s="7">
        <v>1992</v>
      </c>
      <c r="B30" s="8">
        <v>31181</v>
      </c>
      <c r="C30" s="8">
        <v>34049</v>
      </c>
      <c r="D30" s="49">
        <f t="shared" si="2"/>
        <v>0.52198374980837037</v>
      </c>
      <c r="E30" s="8">
        <v>13888</v>
      </c>
      <c r="F30" s="9">
        <v>13</v>
      </c>
      <c r="G30" s="8">
        <v>42284</v>
      </c>
      <c r="H30" s="8">
        <v>5279</v>
      </c>
      <c r="I30" s="8">
        <v>0</v>
      </c>
      <c r="J30" s="29">
        <f t="shared" si="1"/>
        <v>6.6723122424732675E-2</v>
      </c>
      <c r="K30" s="5"/>
    </row>
    <row r="31" spans="1:11" x14ac:dyDescent="0.2">
      <c r="A31" s="7">
        <v>1991</v>
      </c>
      <c r="B31" s="8">
        <v>38849</v>
      </c>
      <c r="C31" s="8">
        <v>24538</v>
      </c>
      <c r="D31" s="49">
        <f t="shared" si="2"/>
        <v>0.38711407701894712</v>
      </c>
      <c r="E31" s="8">
        <v>58379</v>
      </c>
      <c r="F31" s="9">
        <v>42</v>
      </c>
      <c r="G31" s="8">
        <v>85815</v>
      </c>
      <c r="H31" s="8">
        <v>3551</v>
      </c>
      <c r="I31" s="8">
        <v>0</v>
      </c>
      <c r="J31" s="29">
        <f t="shared" si="1"/>
        <v>2.9162491992838723E-2</v>
      </c>
      <c r="K31" s="5"/>
    </row>
    <row r="32" spans="1:11" x14ac:dyDescent="0.2">
      <c r="A32" s="7">
        <v>1990</v>
      </c>
      <c r="B32" s="8">
        <v>30825</v>
      </c>
      <c r="C32" s="8">
        <v>30771</v>
      </c>
      <c r="D32" s="49">
        <f t="shared" si="2"/>
        <v>0.49956165984804207</v>
      </c>
      <c r="E32" s="8">
        <v>44310</v>
      </c>
      <c r="F32" s="9">
        <v>60</v>
      </c>
      <c r="G32" s="8">
        <v>67819</v>
      </c>
      <c r="H32" s="8">
        <v>3313</v>
      </c>
      <c r="I32" s="8">
        <v>0</v>
      </c>
      <c r="J32" s="29">
        <f>H32/(B32+C32+E32)</f>
        <v>3.128245802881801E-2</v>
      </c>
      <c r="K32" s="5"/>
    </row>
    <row r="33" spans="1:11" x14ac:dyDescent="0.2">
      <c r="A33" s="7">
        <v>1989</v>
      </c>
      <c r="B33" s="8">
        <v>47397</v>
      </c>
      <c r="C33" s="8"/>
      <c r="D33" s="49">
        <f t="shared" si="2"/>
        <v>0</v>
      </c>
      <c r="E33" s="8"/>
      <c r="F33" s="9">
        <v>59</v>
      </c>
      <c r="G33" s="8">
        <v>46355</v>
      </c>
      <c r="H33" s="8"/>
      <c r="I33" s="8"/>
      <c r="J33" s="29"/>
      <c r="K33" s="5"/>
    </row>
    <row r="34" spans="1:11" ht="15.75" x14ac:dyDescent="0.25">
      <c r="A34" s="7">
        <v>1988</v>
      </c>
      <c r="B34" s="8"/>
      <c r="C34" s="8"/>
      <c r="D34" s="43"/>
      <c r="E34" s="8"/>
      <c r="F34" s="9">
        <v>38</v>
      </c>
      <c r="G34" s="8"/>
      <c r="H34" s="8"/>
      <c r="I34" s="8"/>
      <c r="J34" s="30"/>
      <c r="K34" s="5"/>
    </row>
    <row r="35" spans="1:11" x14ac:dyDescent="0.2">
      <c r="A35" s="15">
        <v>1987</v>
      </c>
      <c r="B35" s="16"/>
      <c r="C35" s="16"/>
      <c r="D35" s="44"/>
      <c r="E35" s="16"/>
      <c r="F35" s="17">
        <v>48</v>
      </c>
      <c r="G35" s="16"/>
      <c r="H35" s="16"/>
      <c r="I35" s="16"/>
      <c r="J35" s="8"/>
      <c r="K35" s="5"/>
    </row>
    <row r="36" spans="1:11" x14ac:dyDescent="0.2">
      <c r="A36" s="7">
        <v>1986</v>
      </c>
      <c r="B36" s="8"/>
      <c r="C36" s="8"/>
      <c r="D36" s="43"/>
      <c r="E36" s="8"/>
      <c r="F36" s="9">
        <v>26</v>
      </c>
      <c r="G36" s="8"/>
      <c r="H36" s="8"/>
      <c r="I36" s="8"/>
      <c r="J36" s="8"/>
      <c r="K36" s="5"/>
    </row>
    <row r="37" spans="1:11" ht="13.5" thickBot="1" x14ac:dyDescent="0.25">
      <c r="A37" s="12">
        <v>1985</v>
      </c>
      <c r="B37" s="13"/>
      <c r="C37" s="13"/>
      <c r="D37" s="45"/>
      <c r="E37" s="13"/>
      <c r="F37" s="14">
        <v>4</v>
      </c>
      <c r="G37" s="13"/>
      <c r="H37" s="13"/>
      <c r="I37" s="13"/>
      <c r="J37" s="8"/>
      <c r="K37" s="5"/>
    </row>
    <row r="38" spans="1:11" x14ac:dyDescent="0.2">
      <c r="A38" s="10" t="s">
        <v>4</v>
      </c>
      <c r="B38" s="11">
        <f>SUM(B5:B33)</f>
        <v>5347489</v>
      </c>
      <c r="C38" s="11">
        <f>SUM(C5:C32)</f>
        <v>1181972</v>
      </c>
      <c r="D38" s="46"/>
      <c r="E38" s="11">
        <f>SUM(E5:E32)</f>
        <v>6497231</v>
      </c>
      <c r="F38" s="40">
        <f>SUM(F5:F37)</f>
        <v>4183</v>
      </c>
      <c r="G38" s="11">
        <f>SUM(G5:G33)</f>
        <v>9951645</v>
      </c>
      <c r="H38" s="11">
        <f>SUM(H5:H32)</f>
        <v>870596</v>
      </c>
      <c r="I38" s="11">
        <f>SUM(I5:I32)</f>
        <v>3906753</v>
      </c>
      <c r="J38" s="2"/>
    </row>
    <row r="39" spans="1:11" x14ac:dyDescent="0.2">
      <c r="A39" s="15" t="s">
        <v>5</v>
      </c>
      <c r="B39" s="16">
        <f>AVERAGE(B5:B33)</f>
        <v>184396.1724137931</v>
      </c>
      <c r="C39" s="16">
        <f>AVERAGE(C5:C32)</f>
        <v>42213.285714285717</v>
      </c>
      <c r="D39" s="55">
        <f>AVERAGE(D5:D32)</f>
        <v>0.24686044682204816</v>
      </c>
      <c r="E39" s="16">
        <f>AVERAGE(E5:E32)</f>
        <v>232043.96428571429</v>
      </c>
      <c r="F39" s="17">
        <f>AVERAGE(F5:F37)</f>
        <v>126.75757575757575</v>
      </c>
      <c r="G39" s="16">
        <f>AVERAGE(G5:G33)</f>
        <v>343160.1724137931</v>
      </c>
      <c r="H39" s="16">
        <f>AVERAGE(H5:H32)</f>
        <v>31092.714285714286</v>
      </c>
      <c r="I39" s="16">
        <f>AVERAGE(I5:I32)</f>
        <v>139526.89285714287</v>
      </c>
      <c r="J39" s="37">
        <f>AVERAGE(J5:J32)</f>
        <v>6.0781186171817207E-2</v>
      </c>
    </row>
    <row r="40" spans="1:11" s="36" customFormat="1" x14ac:dyDescent="0.2">
      <c r="A40" s="38"/>
      <c r="B40" s="39"/>
      <c r="C40" s="39"/>
      <c r="D40" s="53"/>
      <c r="E40" s="39"/>
      <c r="F40" s="39"/>
      <c r="G40" s="39"/>
      <c r="H40" s="39"/>
      <c r="I40" s="39"/>
      <c r="J40" s="39"/>
    </row>
    <row r="41" spans="1:11" s="36" customFormat="1" x14ac:dyDescent="0.2">
      <c r="A41" s="35"/>
      <c r="D41" s="54"/>
    </row>
    <row r="42" spans="1:11" x14ac:dyDescent="0.2">
      <c r="D42" s="48"/>
    </row>
    <row r="43" spans="1:11" x14ac:dyDescent="0.2">
      <c r="D43" s="48"/>
    </row>
    <row r="44" spans="1:11" x14ac:dyDescent="0.2">
      <c r="D44" s="48"/>
    </row>
    <row r="45" spans="1:11" x14ac:dyDescent="0.2">
      <c r="D45" s="48"/>
    </row>
    <row r="46" spans="1:11" x14ac:dyDescent="0.2">
      <c r="D46" s="48"/>
    </row>
    <row r="47" spans="1:11" x14ac:dyDescent="0.2">
      <c r="D47" s="48"/>
    </row>
    <row r="48" spans="1:11" x14ac:dyDescent="0.2">
      <c r="D48" s="48"/>
    </row>
    <row r="49" spans="4:4" x14ac:dyDescent="0.2">
      <c r="D49" s="48"/>
    </row>
    <row r="50" spans="4:4" x14ac:dyDescent="0.2">
      <c r="D50" s="48"/>
    </row>
    <row r="51" spans="4:4" x14ac:dyDescent="0.2">
      <c r="D51" s="48"/>
    </row>
    <row r="52" spans="4:4" x14ac:dyDescent="0.2">
      <c r="D52" s="48"/>
    </row>
    <row r="53" spans="4:4" x14ac:dyDescent="0.2">
      <c r="D53" s="48"/>
    </row>
    <row r="54" spans="4:4" x14ac:dyDescent="0.2">
      <c r="D54" s="48"/>
    </row>
    <row r="55" spans="4:4" x14ac:dyDescent="0.2">
      <c r="D55" s="48"/>
    </row>
    <row r="56" spans="4:4" x14ac:dyDescent="0.2">
      <c r="D56" s="48"/>
    </row>
    <row r="57" spans="4:4" x14ac:dyDescent="0.2">
      <c r="D57" s="48"/>
    </row>
    <row r="58" spans="4:4" x14ac:dyDescent="0.2">
      <c r="D58" s="48"/>
    </row>
    <row r="59" spans="4:4" x14ac:dyDescent="0.2">
      <c r="D59" s="48"/>
    </row>
    <row r="60" spans="4:4" x14ac:dyDescent="0.2">
      <c r="D60" s="48"/>
    </row>
    <row r="61" spans="4:4" x14ac:dyDescent="0.2">
      <c r="D61" s="48"/>
    </row>
    <row r="62" spans="4:4" x14ac:dyDescent="0.2">
      <c r="D62" s="48"/>
    </row>
    <row r="63" spans="4:4" x14ac:dyDescent="0.2">
      <c r="D63" s="48"/>
    </row>
    <row r="64" spans="4:4" x14ac:dyDescent="0.2">
      <c r="D64" s="48"/>
    </row>
    <row r="65" spans="4:4" x14ac:dyDescent="0.2">
      <c r="D65" s="48"/>
    </row>
    <row r="66" spans="4:4" x14ac:dyDescent="0.2">
      <c r="D66" s="48"/>
    </row>
    <row r="67" spans="4:4" x14ac:dyDescent="0.2">
      <c r="D67" s="48"/>
    </row>
  </sheetData>
  <pageMargins left="0.19685039370078741" right="0.19685039370078741" top="0.74803149606299213" bottom="0.74803149606299213" header="0.31496062992125984" footer="0.31496062992125984"/>
  <pageSetup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Sheet5</vt:lpstr>
    </vt:vector>
  </TitlesOfParts>
  <Company>Rayjon Share Care of Sarnia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 Shannon</dc:creator>
  <cp:lastModifiedBy>Heather Smith</cp:lastModifiedBy>
  <cp:lastPrinted>2018-01-11T20:43:19Z</cp:lastPrinted>
  <dcterms:created xsi:type="dcterms:W3CDTF">1998-10-10T14:22:10Z</dcterms:created>
  <dcterms:modified xsi:type="dcterms:W3CDTF">2018-10-29T12:51:48Z</dcterms:modified>
</cp:coreProperties>
</file>